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6E07CF59-865F-46A6-B75B-17C87E6E2F2B}" xr6:coauthVersionLast="47" xr6:coauthVersionMax="47" xr10:uidLastSave="{00000000-0000-0000-0000-000000000000}"/>
  <workbookProtection workbookAlgorithmName="SHA-512" workbookHashValue="aYwfd7Gn81E6jDBKMSh8BBt9DGhFvuXZU/6lUM4ccw9WxPC8hHOxNQdeTNuGo+w5arSLKUQeuUjDyZjELoLGrQ==" workbookSaltValue="u//PYIKA9Uuyj5JoyNiIfw==" workbookSpinCount="100000" lockStructure="1"/>
  <bookViews>
    <workbookView xWindow="-108" yWindow="-108" windowWidth="27288" windowHeight="175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W10" i="4"/>
  <c r="P10" i="4"/>
  <c r="AD8" i="4"/>
  <c r="W8" i="4"/>
  <c r="P8" i="4"/>
  <c r="I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<sst xmlns="http://schemas.openxmlformats.org/spreadsheetml/2006/main" count="228" uniqueCount="115">
  <si>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</si>
  <si>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</si>
  <si>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</si>
  <si>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</si>
  <si>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</si>
  <si>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</si>
  <si>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</si>
  <si>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</si>
  <si>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</si>
  <si>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</si>
  <si>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</si>
  <si>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</si>
  <si>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</si>
  <si>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</si>
  <si>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</si>
  <si>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</si>
  <si>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</si>
  <si>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</si>
  <si>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</si>
  <si>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</si>
  <si>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</si>
  <si>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</si>
  <si>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</si>
  <si>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</si>
  <si>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</si>
  <si>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</si>
  <si>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</si>
  <si>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</si>
  <si>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</si>
  <si>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</si>
  <si>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</si>
  <si>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</si>
  <si>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</si>
  <si>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</si>
  <si>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</si>
  <si>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</si>
  <si>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</si>
  <si>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</si>
  <si>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</si>
  <si>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</si>
  <si>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</si>
  <si>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</si>
  <si>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</si>
  <si>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</si>
  <si>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</si>
  <si>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</si>
  <si>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</si>
  <si>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</si>
  <si>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</si>
  <si>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</si>
  <si>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</si>
  <si>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</si>
  <si>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</si>
  <si>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</si>
  <si>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</si>
  <si>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</si>
  <si>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</si>
  <si>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</si>
  <si>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</si>
  <si>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</si>
  <si>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</si>
  <si>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</si>
  <si>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</si>
  <si>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</si>
  <si>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</si>
  <si>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</si>
  <si>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</si>
  <si>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</si>
  <si>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</si>
  <si>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</si>
  <si>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</si>
  <si>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</si>
  <si>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</si>
  <si>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</si>
  <si>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</si>
  <si>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</si>
  <si>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</si>
  <si>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</si>
  <si>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</si>
  <si>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</si>
  <si>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</si>
  <si>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</si>
  <si>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</si>
  <si>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</si>
  <si>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</si>
  <si>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</si>
  <si>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</si>
  <si>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</si>
  <si>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</si>
  <si>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</si>
  <si>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</si>
  <si>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</si>
  <si>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</si>
  <si>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岩倉市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</si>
  <si>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</si>
  <si>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</si>
  <si>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</si>
  <si>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</si>
  <si>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</si>
  <si>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</si>
  <si>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</si>
  <si>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</si>
  <si>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</si>
  <si>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</si>
  <si>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</si>
  <si>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</si>
  <si>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</si>
  <si>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</si>
  <si>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</si>
  <si>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</si>
  <si>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</si>
  <si>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</si>
  <si>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①有形固定資産減価償却率は、全国及び類似団体の平均を下回ったが、②管路経年化率については、全国及び類似団体の平均値を上回っており、老朽化した水道管が多い状況である。
③管路更新率は、全国及び類似団体平均値を上回っているが、経営の状況が厳しく、令和６年度では、管路の更新工事を一部を中止している。また、近年の物価高騰の影響により、工事延長が減少傾向にある。災害に強い水道施設を構築するためにも、補助金や企業債の活用による財源の確保を行いながら、引き続き管路の更新を図っていく。</t>
    <rPh sb="14" eb="16">
      <t>ゼンコク</t>
    </rPh>
    <rPh sb="16" eb="17">
      <t>オヨ</t>
    </rPh>
    <rPh sb="70" eb="73">
      <t>スイドウカン</t>
    </rPh>
    <rPh sb="74" eb="75">
      <t>オオ</t>
    </rPh>
    <rPh sb="76" eb="78">
      <t>ジョウキョウ</t>
    </rPh>
    <rPh sb="111" eb="113">
      <t>ケイエイ</t>
    </rPh>
    <rPh sb="114" eb="116">
      <t>ジョウキョウ</t>
    </rPh>
    <rPh sb="117" eb="118">
      <t>キビ</t>
    </rPh>
    <rPh sb="121" eb="123">
      <t>レイワ</t>
    </rPh>
    <rPh sb="124" eb="126">
      <t>ネンド</t>
    </rPh>
    <rPh sb="129" eb="131">
      <t>カンロ</t>
    </rPh>
    <rPh sb="132" eb="134">
      <t>コウシン</t>
    </rPh>
    <rPh sb="134" eb="136">
      <t>コウジ</t>
    </rPh>
    <rPh sb="137" eb="139">
      <t>イチブ</t>
    </rPh>
    <rPh sb="140" eb="142">
      <t>チュウシ</t>
    </rPh>
    <rPh sb="150" eb="152">
      <t>キンネン</t>
    </rPh>
    <rPh sb="153" eb="155">
      <t>ブッカ</t>
    </rPh>
    <rPh sb="155" eb="157">
      <t>コウトウ</t>
    </rPh>
    <rPh sb="158" eb="160">
      <t>エイキョウ</t>
    </rPh>
    <rPh sb="196" eb="199">
      <t>ホジョキン</t>
    </rPh>
    <rPh sb="200" eb="202">
      <t>キギョウ</t>
    </rPh>
    <rPh sb="202" eb="203">
      <t>サイ</t>
    </rPh>
    <rPh sb="204" eb="206">
      <t>カツヨウ</t>
    </rPh>
    <phoneticPr fontId="4"/>
  </si>
  <si>
    <t>「1.経営の健全性・効率性」
　全国及び類似団体より健全と判断できる項目もあるが、使用水量の減少に伴う料金収入の減少と、物価高騰の影響及び水質への課題に対する費用が増加しており、経営がひっ迫している。このため、水道料金等審議会において、水道料金の適正化について検討を行い、答申内容を踏まえた料金改定を実施する予定としている。引き続き財源の確保と、施設連携や事務事業の共同化について検討を行いながら、水道事業の基盤強化に努めていく。
「2.老朽化の状況」
　管路更新率は全国及び類似団体より高い水準を維持しているが、管路経年化率は、老朽化した資産が多いため数値が高くなっている。水道管をはじめ、老朽化した水道施設の更新事業を先送りにすることのないよう、補助金や企業債を活用しながら、施設の更新を適切に実施していく。</t>
    <rPh sb="16" eb="18">
      <t>ゼンコク</t>
    </rPh>
    <rPh sb="18" eb="19">
      <t>オヨ</t>
    </rPh>
    <rPh sb="20" eb="22">
      <t>ルイジ</t>
    </rPh>
    <rPh sb="22" eb="24">
      <t>ダンタイ</t>
    </rPh>
    <rPh sb="26" eb="28">
      <t>ケンゼン</t>
    </rPh>
    <rPh sb="29" eb="31">
      <t>ハンダン</t>
    </rPh>
    <rPh sb="34" eb="36">
      <t>コウモク</t>
    </rPh>
    <rPh sb="49" eb="50">
      <t>トモナ</t>
    </rPh>
    <rPh sb="51" eb="53">
      <t>リョウキン</t>
    </rPh>
    <rPh sb="53" eb="55">
      <t>シュウニュウ</t>
    </rPh>
    <rPh sb="56" eb="58">
      <t>ゲンショウ</t>
    </rPh>
    <rPh sb="60" eb="62">
      <t>ブッカ</t>
    </rPh>
    <rPh sb="62" eb="64">
      <t>コウトウ</t>
    </rPh>
    <rPh sb="65" eb="67">
      <t>エイキョウ</t>
    </rPh>
    <rPh sb="67" eb="68">
      <t>オヨ</t>
    </rPh>
    <rPh sb="69" eb="71">
      <t>スイシツ</t>
    </rPh>
    <rPh sb="73" eb="75">
      <t>カダイ</t>
    </rPh>
    <rPh sb="76" eb="77">
      <t>タイ</t>
    </rPh>
    <rPh sb="82" eb="84">
      <t>ゾウカ</t>
    </rPh>
    <rPh sb="89" eb="91">
      <t>ケイエイ</t>
    </rPh>
    <rPh sb="94" eb="95">
      <t>パク</t>
    </rPh>
    <rPh sb="118" eb="120">
      <t>スイドウ</t>
    </rPh>
    <rPh sb="120" eb="122">
      <t>リョウキン</t>
    </rPh>
    <rPh sb="123" eb="126">
      <t>テキセイカ</t>
    </rPh>
    <rPh sb="130" eb="132">
      <t>ケントウ</t>
    </rPh>
    <rPh sb="133" eb="134">
      <t>オコナ</t>
    </rPh>
    <rPh sb="136" eb="138">
      <t>トウシン</t>
    </rPh>
    <rPh sb="138" eb="140">
      <t>ナイヨウ</t>
    </rPh>
    <rPh sb="141" eb="142">
      <t>フ</t>
    </rPh>
    <rPh sb="150" eb="152">
      <t>ジッシ</t>
    </rPh>
    <rPh sb="166" eb="168">
      <t>ザイゲン</t>
    </rPh>
    <rPh sb="169" eb="171">
      <t>カクホ</t>
    </rPh>
    <rPh sb="190" eb="192">
      <t>ケントウ</t>
    </rPh>
    <rPh sb="193" eb="194">
      <t>オコナ</t>
    </rPh>
    <rPh sb="228" eb="230">
      <t>カンロ</t>
    </rPh>
    <rPh sb="230" eb="232">
      <t>コウシン</t>
    </rPh>
    <rPh sb="232" eb="233">
      <t>リツ</t>
    </rPh>
    <phoneticPr fontId="4"/>
  </si>
  <si>
    <t>①経常収支比率は、100％を下回り、単年度収支で赤字となった。理由としては、有収水量の減少に伴う収益の減少、県水受水費の増加及び大規模漏水の発生に伴う修繕費の増加によるものである。
②累積欠損金比率は、引き続き発生していない。
③流動比率は、現金の減少に加え、未払金の増加により負債が増加したため、前年度を下回った。
④企業債残高対給水収益比率は、企業債残高が少なく給水収益が負債を上回っているが、老朽管の更新事業を推進するため企業債を活用していく。
⑤料金回収率は、前年度比6.61ポイント増の93.01％となった。令和６年度では、水道料金の基本料金を免除を実施していないことから、前年度より上昇したものの、収益の減少と費用の増加に伴い、100％を下回る結果となった。経営に必要な経費を料金で賄うことができていない状況となっているため、引き続き、料金の適正化について検討を行いながら財源の確保に努める。
⑥給水原価は、全国及び類似団体の平均値より少額ではあるが、年々増加していることから、経費削減を図りながら効率的な事業を運営に努める。
⑦施設利用率は、全国及び類似団体の平均値に比べ10ポイント以上高くなっており、施設の能力を効率的に活用できている。
⑧有収率は、全国及び類似団体の平均値を上回っているが、漏水は継続して発生している。ＤＸを活用した漏水調査を、他事業体と共同で実施予定としており、有収率の向上を図りつつ、引き続き、老朽管の更新と水道施設の適切な維持管理を行っていく。</t>
    <rPh sb="14" eb="16">
      <t>シタマワ</t>
    </rPh>
    <rPh sb="62" eb="63">
      <t>オヨ</t>
    </rPh>
    <rPh sb="70" eb="72">
      <t>ハッセイ</t>
    </rPh>
    <rPh sb="79" eb="81">
      <t>ゾウカ</t>
    </rPh>
    <rPh sb="127" eb="128">
      <t>クワ</t>
    </rPh>
    <rPh sb="134" eb="136">
      <t>ゾウカ</t>
    </rPh>
    <rPh sb="142" eb="144">
      <t>ゾウカ</t>
    </rPh>
    <rPh sb="153" eb="154">
      <t>シタ</t>
    </rPh>
    <rPh sb="199" eb="201">
      <t>ロウキュウ</t>
    </rPh>
    <rPh sb="201" eb="202">
      <t>カン</t>
    </rPh>
    <rPh sb="208" eb="210">
      <t>スイシン</t>
    </rPh>
    <rPh sb="280" eb="282">
      <t>ジッシ</t>
    </rPh>
    <rPh sb="384" eb="386">
      <t>ケントウ</t>
    </rPh>
    <rPh sb="392" eb="394">
      <t>ザイゲン</t>
    </rPh>
    <rPh sb="450" eb="451">
      <t>ハカ</t>
    </rPh>
    <rPh sb="465" eb="466">
      <t>ツト</t>
    </rPh>
    <rPh sb="534" eb="536">
      <t>ゼンコク</t>
    </rPh>
    <rPh sb="536" eb="537">
      <t>オヨ</t>
    </rPh>
    <rPh sb="538" eb="540">
      <t>ルイジ</t>
    </rPh>
    <rPh sb="540" eb="542">
      <t>ダンタイ</t>
    </rPh>
    <rPh sb="543" eb="546">
      <t>ヘイキンチ</t>
    </rPh>
    <rPh sb="547" eb="549">
      <t>ウワマワ</t>
    </rPh>
    <rPh sb="555" eb="557">
      <t>ロウスイ</t>
    </rPh>
    <rPh sb="576" eb="578">
      <t>ロウスイ</t>
    </rPh>
    <rPh sb="578" eb="580">
      <t>チョウサ</t>
    </rPh>
    <rPh sb="587" eb="589">
      <t>キョウドウ</t>
    </rPh>
    <rPh sb="590" eb="592">
      <t>ジッシ</t>
    </rPh>
    <rPh sb="592" eb="594">
      <t>ヨテイ</t>
    </rPh>
    <rPh sb="600" eb="603">
      <t>ユウシュウリツ</t>
    </rPh>
    <rPh sb="604" eb="606">
      <t>コウジョウ</t>
    </rPh>
    <rPh sb="607" eb="608">
      <t>ハカ</t>
    </rPh>
    <rPh sb="612" eb="613">
      <t>ヒ</t>
    </rPh>
    <rPh sb="614" eb="615">
      <t>ツヅ</t>
    </rPh>
    <rPh sb="624" eb="626">
      <t>スイドウ</t>
    </rPh>
    <rPh sb="626" eb="628">
      <t>シセツ</t>
    </rPh>
    <rPh sb="629" eb="631">
      <t>テキセツ</t>
    </rPh>
    <rPh sb="632" eb="634">
      <t>イジ</t>
    </rPh>
    <rPh sb="634" eb="636">
      <t>カンリ</t>
    </rPh>
    <rPh sb="637" eb="63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</si>
</sst>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1.57</c:v>
                </c:pt>
                <c:pt idx="1">
                  <c:v>1.21</c:v>
                </c:pt>
                <c:pt idx="2">
                  <c:v>1.7</c:v>
                </c:pt>
                <c:pt idx="3">
                  <c:v>1.26</c:v>
                </c:pt>
                <c:pt idx="4">
                  <c:v>1.36</c:v>
                </c:pt>
              </c:numCache>
            </c:numRef>
          </c:val>
          <c:extLst>
            <c:ext xmlns:c16="http://schemas.microsoft.com/office/drawing/2014/chart" uri="{C3380CC4-5D6E-409C-BE32-E72D297353CC}">
              <c16:uniqueId val="{00000000-D88C-4FDC-849A-1B9EE1DE78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88C-4FDC-849A-1B9EE1DE78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78.95</c:v>
                </c:pt>
                <c:pt idx="1">
                  <c:v>77.739999999999995</c:v>
                </c:pt>
                <c:pt idx="2">
                  <c:v>73.84</c:v>
                </c:pt>
                <c:pt idx="3">
                  <c:v>74.489999999999995</c:v>
                </c:pt>
                <c:pt idx="4">
                  <c:v>75.23</c:v>
                </c:pt>
              </c:numCache>
            </c:numRef>
          </c:val>
          <c:extLst>
            <c:ext xmlns:c16="http://schemas.microsoft.com/office/drawing/2014/chart" uri="{C3380CC4-5D6E-409C-BE32-E72D297353CC}">
              <c16:uniqueId val="{00000000-AFF3-49CB-9011-8C1A2CD7C8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FF3-49CB-9011-8C1A2CD7C8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88.57</c:v>
                </c:pt>
                <c:pt idx="1">
                  <c:v>90.17</c:v>
                </c:pt>
                <c:pt idx="2">
                  <c:v>92.94</c:v>
                </c:pt>
                <c:pt idx="3">
                  <c:v>91.17</c:v>
                </c:pt>
                <c:pt idx="4">
                  <c:v>91.34</c:v>
                </c:pt>
              </c:numCache>
            </c:numRef>
          </c:val>
          <c:extLst>
            <c:ext xmlns:c16="http://schemas.microsoft.com/office/drawing/2014/chart" uri="{C3380CC4-5D6E-409C-BE32-E72D297353CC}">
              <c16:uniqueId val="{00000000-4460-4FA2-998D-DD63904081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460-4FA2-998D-DD63904081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108.05</c:v>
                </c:pt>
                <c:pt idx="1">
                  <c:v>105.52</c:v>
                </c:pt>
                <c:pt idx="2">
                  <c:v>104.96</c:v>
                </c:pt>
                <c:pt idx="3">
                  <c:v>104.78</c:v>
                </c:pt>
                <c:pt idx="4">
                  <c:v>98.86</c:v>
                </c:pt>
              </c:numCache>
            </c:numRef>
          </c:val>
          <c:extLst>
            <c:ext xmlns:c16="http://schemas.microsoft.com/office/drawing/2014/chart" uri="{C3380CC4-5D6E-409C-BE32-E72D297353CC}">
              <c16:uniqueId val="{00000000-01EB-4492-890C-21F7A8AE06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01EB-4492-890C-21F7A8AE06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c:v>
                </c:pt>
                <c:pt idx="1">
                  <c:v>51.14</c:v>
                </c:pt>
                <c:pt idx="2">
                  <c:v>51.39</c:v>
                </c:pt>
                <c:pt idx="3">
                  <c:v>51.49</c:v>
                </c:pt>
                <c:pt idx="4">
                  <c:v>51.44</c:v>
                </c:pt>
              </c:numCache>
            </c:numRef>
          </c:val>
          <c:extLst>
            <c:ext xmlns:c16="http://schemas.microsoft.com/office/drawing/2014/chart" uri="{C3380CC4-5D6E-409C-BE32-E72D297353CC}">
              <c16:uniqueId val="{00000000-CDCE-4ED3-991F-6B59564472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DCE-4ED3-991F-6B59564472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37.299999999999997</c:v>
                </c:pt>
                <c:pt idx="1">
                  <c:v>36.93</c:v>
                </c:pt>
                <c:pt idx="2">
                  <c:v>36.119999999999997</c:v>
                </c:pt>
                <c:pt idx="3">
                  <c:v>35.479999999999997</c:v>
                </c:pt>
                <c:pt idx="4">
                  <c:v>34.76</c:v>
                </c:pt>
              </c:numCache>
            </c:numRef>
          </c:val>
          <c:extLst>
            <c:ext xmlns:c16="http://schemas.microsoft.com/office/drawing/2014/chart" uri="{C3380CC4-5D6E-409C-BE32-E72D297353CC}">
              <c16:uniqueId val="{00000000-CD9C-4ACB-B978-D1C0A1B467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D9C-4ACB-B978-D1C0A1B467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7E-488D-B835-10D325DE3F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B7E-488D-B835-10D325DE3F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693.75</c:v>
                </c:pt>
                <c:pt idx="1">
                  <c:v>404.39</c:v>
                </c:pt>
                <c:pt idx="2">
                  <c:v>557.27</c:v>
                </c:pt>
                <c:pt idx="3">
                  <c:v>649.29</c:v>
                </c:pt>
                <c:pt idx="4">
                  <c:v>305.39</c:v>
                </c:pt>
              </c:numCache>
            </c:numRef>
          </c:val>
          <c:extLst>
            <c:ext xmlns:c16="http://schemas.microsoft.com/office/drawing/2014/chart" uri="{C3380CC4-5D6E-409C-BE32-E72D297353CC}">
              <c16:uniqueId val="{00000000-039B-4789-9D71-4C2471767B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39B-4789-9D71-4C2471767B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61.92</c:v>
                </c:pt>
                <c:pt idx="1">
                  <c:v>55.38</c:v>
                </c:pt>
                <c:pt idx="2">
                  <c:v>79.27</c:v>
                </c:pt>
                <c:pt idx="3">
                  <c:v>88.62</c:v>
                </c:pt>
                <c:pt idx="4">
                  <c:v>81.25</c:v>
                </c:pt>
              </c:numCache>
            </c:numRef>
          </c:val>
          <c:extLst>
            <c:ext xmlns:c16="http://schemas.microsoft.com/office/drawing/2014/chart" uri="{C3380CC4-5D6E-409C-BE32-E72D297353CC}">
              <c16:uniqueId val="{00000000-5822-4C1F-9075-AE05E3BF9F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822-4C1F-9075-AE05E3BF9F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96.44</c:v>
                </c:pt>
                <c:pt idx="1">
                  <c:v>100.95</c:v>
                </c:pt>
                <c:pt idx="2">
                  <c:v>87.5</c:v>
                </c:pt>
                <c:pt idx="3">
                  <c:v>86.4</c:v>
                </c:pt>
                <c:pt idx="4">
                  <c:v>93.01</c:v>
                </c:pt>
              </c:numCache>
            </c:numRef>
          </c:val>
          <c:extLst>
            <c:ext xmlns:c16="http://schemas.microsoft.com/office/drawing/2014/chart" uri="{C3380CC4-5D6E-409C-BE32-E72D297353CC}">
              <c16:uniqueId val="{00000000-9503-4CF9-B079-B13170E3A3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503-4CF9-B079-B13170E3A3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113.8</c:v>
                </c:pt>
                <c:pt idx="1">
                  <c:v>117.25</c:v>
                </c:pt>
                <c:pt idx="2">
                  <c:v>118.75</c:v>
                </c:pt>
                <c:pt idx="3">
                  <c:v>120.41</c:v>
                </c:pt>
                <c:pt idx="4">
                  <c:v>127.51</c:v>
                </c:pt>
              </c:numCache>
            </c:numRef>
          </c:val>
          <c:extLst>
            <c:ext xmlns:c16="http://schemas.microsoft.com/office/drawing/2014/chart" uri="{C3380CC4-5D6E-409C-BE32-E72D297353CC}">
              <c16:uniqueId val="{00000000-97B4-4C65-B413-946503707A9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97B4-4C65-B413-946503707A9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岩倉市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47761</v>
      </c>
      <c r="AM8" s="44"/>
      <c r="AN8" s="44"/>
      <c r="AO8" s="44"/>
      <c r="AP8" s="44"/>
      <c r="AQ8" s="44"/>
      <c r="AR8" s="44"/>
      <c r="AS8" s="44"/>
      <c r="AT8" s="45">
        <f>データ!$S$6</f>
        <v>10.47</v>
      </c>
      <c r="AU8" s="46"/>
      <c r="AV8" s="46"/>
      <c r="AW8" s="46"/>
      <c r="AX8" s="46"/>
      <c r="AY8" s="46"/>
      <c r="AZ8" s="46"/>
      <c r="BA8" s="46"/>
      <c r="BB8" s="47">
        <f>データ!$T$6</f>
        <v>4561.7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89.76</v>
      </c>
      <c r="J10" s="46"/>
      <c r="K10" s="46"/>
      <c r="L10" s="46"/>
      <c r="M10" s="46"/>
      <c r="N10" s="46"/>
      <c r="O10" s="77"/>
      <c r="P10" s="47">
        <f>データ!$P$6</f>
        <v>99.78</v>
      </c>
      <c r="Q10" s="47"/>
      <c r="R10" s="47"/>
      <c r="S10" s="47"/>
      <c r="T10" s="47"/>
      <c r="U10" s="47"/>
      <c r="V10" s="47"/>
      <c r="W10" s="44">
        <f>データ!$Q$6</f>
        <v>2180</v>
      </c>
      <c r="X10" s="44"/>
      <c r="Y10" s="44"/>
      <c r="Z10" s="44"/>
      <c r="AA10" s="44"/>
      <c r="AB10" s="44"/>
      <c r="AC10" s="44"/>
      <c r="AD10" s="2"/>
      <c r="AE10" s="2"/>
      <c r="AF10" s="2"/>
      <c r="AG10" s="2"/>
      <c r="AH10" s="2"/>
      <c r="AI10" s="2"/>
      <c r="AJ10" s="2"/>
      <c r="AK10" s="2"/>
      <c r="AL10" s="44">
        <f>データ!$U$6</f>
        <v>47593</v>
      </c>
      <c r="AM10" s="44"/>
      <c r="AN10" s="44"/>
      <c r="AO10" s="44"/>
      <c r="AP10" s="44"/>
      <c r="AQ10" s="44"/>
      <c r="AR10" s="44"/>
      <c r="AS10" s="44"/>
      <c r="AT10" s="45">
        <f>データ!$V$6</f>
        <v>10.47</v>
      </c>
      <c r="AU10" s="46"/>
      <c r="AV10" s="46"/>
      <c r="AW10" s="46"/>
      <c r="AX10" s="46"/>
      <c r="AY10" s="46"/>
      <c r="AZ10" s="46"/>
      <c r="BA10" s="46"/>
      <c r="BB10" s="47">
        <f>データ!$W$6</f>
        <v>4545.6499999999996</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114</v>
      </c>
      <c r="BM16" s="87"/>
      <c r="BN16" s="87"/>
      <c r="BO16" s="87"/>
      <c r="BP16" s="87"/>
      <c r="BQ16" s="87"/>
      <c r="BR16" s="87"/>
      <c r="BS16" s="87"/>
      <c r="BT16" s="87"/>
      <c r="BU16" s="87"/>
      <c r="BV16" s="87"/>
      <c r="BW16" s="87"/>
      <c r="BX16" s="87"/>
      <c r="BY16" s="87"/>
      <c r="BZ16" s="8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113</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TgUKS7G6UCEsbjFFwBU2t38FRzEj6oEBvcGkPzkAq0Lq7K/anGRJGcRS/CO796qeFU8HKtrdyjFuGf1medrFw==" saltValue="uzPkOX/xGjCY49LfTVKP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232289</v>
      </c>
      <c r="D6" s="20">
        <f t="shared" si="3"/>
        <v>46</v>
      </c>
      <c r="E6" s="20">
        <f t="shared" si="3"/>
        <v>1</v>
      </c>
      <c r="F6" s="20">
        <f t="shared" si="3"/>
        <v>0</v>
      </c>
      <c r="G6" s="20">
        <f t="shared" si="3"/>
        <v>1</v>
      </c>
      <c r="H6" s="20" t="str">
        <f t="shared" si="3"/>
        <v>愛知県　岩倉市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89.76</v>
      </c>
      <c r="P6" s="21">
        <f t="shared" si="3"/>
        <v>99.78</v>
      </c>
      <c r="Q6" s="21">
        <f t="shared" si="3"/>
        <v>2180</v>
      </c>
      <c r="R6" s="21">
        <f t="shared" si="3"/>
        <v>47761</v>
      </c>
      <c r="S6" s="21">
        <f t="shared" si="3"/>
        <v>10.47</v>
      </c>
      <c r="T6" s="21">
        <f t="shared" si="3"/>
        <v>4561.7</v>
      </c>
      <c r="U6" s="21">
        <f t="shared" si="3"/>
        <v>47593</v>
      </c>
      <c r="V6" s="21">
        <f t="shared" si="3"/>
        <v>10.47</v>
      </c>
      <c r="W6" s="21">
        <f t="shared" si="3"/>
        <v>4545.6499999999996</v>
      </c>
      <c r="X6" s="22">
        <f>IF(X7="",NA(),X7)</f>
        <v>108.05</v>
      </c>
      <c r="Y6" s="22">
        <f t="shared" ref="Y6:AG6" si="4">IF(Y7="",NA(),Y7)</f>
        <v>105.52</v>
      </c>
      <c r="Z6" s="22">
        <f t="shared" si="4"/>
        <v>104.96</v>
      </c>
      <c r="AA6" s="22">
        <f t="shared" si="4"/>
        <v>104.78</v>
      </c>
      <c r="AB6" s="22">
        <f t="shared" si="4"/>
        <v>98.86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693.75</v>
      </c>
      <c r="AU6" s="22">
        <f t="shared" ref="AU6:BC6" si="6">IF(AU7="",NA(),AU7)</f>
        <v>404.39</v>
      </c>
      <c r="AV6" s="22">
        <f t="shared" si="6"/>
        <v>557.27</v>
      </c>
      <c r="AW6" s="22">
        <f t="shared" si="6"/>
        <v>649.29</v>
      </c>
      <c r="AX6" s="22">
        <f t="shared" si="6"/>
        <v>305.39</v>
      </c>
      <c r="AY6" s="22">
        <f t="shared" si="6"/>
        <v>327.77</v>
      </c>
      <c r="AZ6" s="22">
        <f t="shared" si="6"/>
        <v>338.02</v>
      </c>
      <c r="BA6" s="22">
        <f t="shared" si="6"/>
        <v>345.94</v>
      </c>
      <c r="BB6" s="22">
        <f t="shared" si="6"/>
        <v>329.7</v>
      </c>
      <c r="BC6" s="22">
        <f t="shared" si="6"/>
        <v>319.99</v>
      </c>
      <c r="BD6" s="21" t="str">
        <f>IF(BD7="","",IF(BD7="-","【-】","【"&amp;SUBSTITUTE(TEXT(BD7,"#,##0.00"),"-","△")&amp;"】"))</f>
        <v>【239.69】</v>
      </c>
      <c r="BE6" s="22">
        <f>IF(BE7="",NA(),BE7)</f>
        <v>61.92</v>
      </c>
      <c r="BF6" s="22">
        <f t="shared" ref="BF6:BN6" si="7">IF(BF7="",NA(),BF7)</f>
        <v>55.38</v>
      </c>
      <c r="BG6" s="22">
        <f t="shared" si="7"/>
        <v>79.27</v>
      </c>
      <c r="BH6" s="22">
        <f t="shared" si="7"/>
        <v>88.62</v>
      </c>
      <c r="BI6" s="22">
        <f t="shared" si="7"/>
        <v>81.25</v>
      </c>
      <c r="BJ6" s="22">
        <f t="shared" si="7"/>
        <v>397.1</v>
      </c>
      <c r="BK6" s="22">
        <f t="shared" si="7"/>
        <v>379.91</v>
      </c>
      <c r="BL6" s="22">
        <f t="shared" si="7"/>
        <v>386.61</v>
      </c>
      <c r="BM6" s="22">
        <f t="shared" si="7"/>
        <v>381.56</v>
      </c>
      <c r="BN6" s="22">
        <f t="shared" si="7"/>
        <v>365.55</v>
      </c>
      <c r="BO6" s="21" t="str">
        <f>IF(BO7="","",IF(BO7="-","【-】","【"&amp;SUBSTITUTE(TEXT(BO7,"#,##0.00"),"-","△")&amp;"】"))</f>
        <v>【264.86】</v>
      </c>
      <c r="BP6" s="22">
        <f>IF(BP7="",NA(),BP7)</f>
        <v>96.44</v>
      </c>
      <c r="BQ6" s="22">
        <f t="shared" ref="BQ6:BY6" si="8">IF(BQ7="",NA(),BQ7)</f>
        <v>100.95</v>
      </c>
      <c r="BR6" s="22">
        <f t="shared" si="8"/>
        <v>87.5</v>
      </c>
      <c r="BS6" s="22">
        <f t="shared" si="8"/>
        <v>86.4</v>
      </c>
      <c r="BT6" s="22">
        <f t="shared" si="8"/>
        <v>93.01</v>
      </c>
      <c r="BU6" s="22">
        <f t="shared" si="8"/>
        <v>95.79</v>
      </c>
      <c r="BV6" s="22">
        <f t="shared" si="8"/>
        <v>98.3</v>
      </c>
      <c r="BW6" s="22">
        <f t="shared" si="8"/>
        <v>93.82</v>
      </c>
      <c r="BX6" s="22">
        <f t="shared" si="8"/>
        <v>95.04</v>
      </c>
      <c r="BY6" s="22">
        <f t="shared" si="8"/>
        <v>95.42</v>
      </c>
      <c r="BZ6" s="21" t="str">
        <f>IF(BZ7="","",IF(BZ7="-","【-】","【"&amp;SUBSTITUTE(TEXT(BZ7,"#,##0.00"),"-","△")&amp;"】"))</f>
        <v>【97.59】</v>
      </c>
      <c r="CA6" s="22">
        <f>IF(CA7="",NA(),CA7)</f>
        <v>113.8</v>
      </c>
      <c r="CB6" s="22">
        <f t="shared" ref="CB6:CJ6" si="9">IF(CB7="",NA(),CB7)</f>
        <v>117.25</v>
      </c>
      <c r="CC6" s="22">
        <f t="shared" si="9"/>
        <v>118.75</v>
      </c>
      <c r="CD6" s="22">
        <f t="shared" si="9"/>
        <v>120.41</v>
      </c>
      <c r="CE6" s="22">
        <f t="shared" si="9"/>
        <v>127.51</v>
      </c>
      <c r="CF6" s="22">
        <f t="shared" si="9"/>
        <v>171.13</v>
      </c>
      <c r="CG6" s="22">
        <f t="shared" si="9"/>
        <v>173.7</v>
      </c>
      <c r="CH6" s="22">
        <f t="shared" si="9"/>
        <v>178.94</v>
      </c>
      <c r="CI6" s="22">
        <f t="shared" si="9"/>
        <v>180.19</v>
      </c>
      <c r="CJ6" s="22">
        <f t="shared" si="9"/>
        <v>184.25</v>
      </c>
      <c r="CK6" s="21" t="str">
        <f>IF(CK7="","",IF(CK7="-","【-】","【"&amp;SUBSTITUTE(TEXT(CK7,"#,##0.00"),"-","△")&amp;"】"))</f>
        <v>【181.66】</v>
      </c>
      <c r="CL6" s="22">
        <f>IF(CL7="",NA(),CL7)</f>
        <v>78.95</v>
      </c>
      <c r="CM6" s="22">
        <f t="shared" ref="CM6:CU6" si="10">IF(CM7="",NA(),CM7)</f>
        <v>77.739999999999995</v>
      </c>
      <c r="CN6" s="22">
        <f t="shared" si="10"/>
        <v>73.84</v>
      </c>
      <c r="CO6" s="22">
        <f t="shared" si="10"/>
        <v>74.489999999999995</v>
      </c>
      <c r="CP6" s="22">
        <f t="shared" si="10"/>
        <v>75.23</v>
      </c>
      <c r="CQ6" s="22">
        <f t="shared" si="10"/>
        <v>60.12</v>
      </c>
      <c r="CR6" s="22">
        <f t="shared" si="10"/>
        <v>60.34</v>
      </c>
      <c r="CS6" s="22">
        <f t="shared" si="10"/>
        <v>59.54</v>
      </c>
      <c r="CT6" s="22">
        <f t="shared" si="10"/>
        <v>59.26</v>
      </c>
      <c r="CU6" s="22">
        <f t="shared" si="10"/>
        <v>60.44</v>
      </c>
      <c r="CV6" s="21" t="str">
        <f>IF(CV7="","",IF(CV7="-","【-】","【"&amp;SUBSTITUTE(TEXT(CV7,"#,##0.00"),"-","△")&amp;"】"))</f>
        <v>【60.21】</v>
      </c>
      <c r="CW6" s="22">
        <f>IF(CW7="",NA(),CW7)</f>
        <v>88.57</v>
      </c>
      <c r="CX6" s="22">
        <f t="shared" ref="CX6:DF6" si="11">IF(CX7="",NA(),CX7)</f>
        <v>90.17</v>
      </c>
      <c r="CY6" s="22">
        <f t="shared" si="11"/>
        <v>92.94</v>
      </c>
      <c r="CZ6" s="22">
        <f t="shared" si="11"/>
        <v>91.17</v>
      </c>
      <c r="DA6" s="22">
        <f t="shared" si="11"/>
        <v>91.34</v>
      </c>
      <c r="DB6" s="22">
        <f t="shared" si="11"/>
        <v>84.24</v>
      </c>
      <c r="DC6" s="22">
        <f t="shared" si="11"/>
        <v>84.19</v>
      </c>
      <c r="DD6" s="22">
        <f t="shared" si="11"/>
        <v>83.93</v>
      </c>
      <c r="DE6" s="22">
        <f t="shared" si="11"/>
        <v>83.84</v>
      </c>
      <c r="DF6" s="22">
        <f t="shared" si="11"/>
        <v>83.39</v>
      </c>
      <c r="DG6" s="21" t="str">
        <f>IF(DG7="","",IF(DG7="-","【-】","【"&amp;SUBSTITUTE(TEXT(DG7,"#,##0.00"),"-","△")&amp;"】"))</f>
        <v>【89.21】</v>
      </c>
      <c r="DH6" s="22">
        <f>IF(DH7="",NA(),DH7)</f>
        <v>50.8</v>
      </c>
      <c r="DI6" s="22">
        <f t="shared" ref="DI6:DQ6" si="12">IF(DI7="",NA(),DI7)</f>
        <v>51.14</v>
      </c>
      <c r="DJ6" s="22">
        <f t="shared" si="12"/>
        <v>51.39</v>
      </c>
      <c r="DK6" s="22">
        <f t="shared" si="12"/>
        <v>51.49</v>
      </c>
      <c r="DL6" s="22">
        <f t="shared" si="12"/>
        <v>51.44</v>
      </c>
      <c r="DM6" s="22">
        <f t="shared" si="12"/>
        <v>48.83</v>
      </c>
      <c r="DN6" s="22">
        <f t="shared" si="12"/>
        <v>49.96</v>
      </c>
      <c r="DO6" s="22">
        <f t="shared" si="12"/>
        <v>50.82</v>
      </c>
      <c r="DP6" s="22">
        <f t="shared" si="12"/>
        <v>51.82</v>
      </c>
      <c r="DQ6" s="22">
        <f t="shared" si="12"/>
        <v>52.53</v>
      </c>
      <c r="DR6" s="21" t="str">
        <f>IF(DR7="","",IF(DR7="-","【-】","【"&amp;SUBSTITUTE(TEXT(DR7,"#,##0.00"),"-","△")&amp;"】"))</f>
        <v>【52.41】</v>
      </c>
      <c r="DS6" s="22">
        <f>IF(DS7="",NA(),DS7)</f>
        <v>37.299999999999997</v>
      </c>
      <c r="DT6" s="22">
        <f t="shared" ref="DT6:EB6" si="13">IF(DT7="",NA(),DT7)</f>
        <v>36.93</v>
      </c>
      <c r="DU6" s="22">
        <f t="shared" si="13"/>
        <v>36.119999999999997</v>
      </c>
      <c r="DV6" s="22">
        <f t="shared" si="13"/>
        <v>35.479999999999997</v>
      </c>
      <c r="DW6" s="22">
        <f t="shared" si="13"/>
        <v>34.76</v>
      </c>
      <c r="DX6" s="22">
        <f t="shared" si="13"/>
        <v>18.18</v>
      </c>
      <c r="DY6" s="22">
        <f t="shared" si="13"/>
        <v>19.32</v>
      </c>
      <c r="DZ6" s="22">
        <f t="shared" si="13"/>
        <v>21.16</v>
      </c>
      <c r="EA6" s="22">
        <f t="shared" si="13"/>
        <v>22.72</v>
      </c>
      <c r="EB6" s="22">
        <f t="shared" si="13"/>
        <v>24.16</v>
      </c>
      <c r="EC6" s="21" t="str">
        <f>IF(EC7="","",IF(EC7="-","【-】","【"&amp;SUBSTITUTE(TEXT(EC7,"#,##0.00"),"-","△")&amp;"】"))</f>
        <v>【26.78】</v>
      </c>
      <c r="ED6" s="22">
        <f>IF(ED7="",NA(),ED7)</f>
        <v>1.57</v>
      </c>
      <c r="EE6" s="22">
        <f t="shared" ref="EE6:EM6" si="14">IF(EE7="",NA(),EE7)</f>
        <v>1.21</v>
      </c>
      <c r="EF6" s="22">
        <f t="shared" si="14"/>
        <v>1.7</v>
      </c>
      <c r="EG6" s="22">
        <f t="shared" si="14"/>
        <v>1.26</v>
      </c>
      <c r="EH6" s="22">
        <f t="shared" si="14"/>
        <v>1.36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232289</v>
      </c>
      <c r="D7" s="24">
        <v>46</v>
      </c>
      <c r="E7" s="24">
        <v>1</v>
      </c>
      <c r="F7" s="24">
        <v>0</v>
      </c>
      <c r="G7" s="24">
        <v>1</v>
      </c>
      <c r="H7" s="24" t="s">
        <v>93</v>
      </c>
      <c r="I7" s="24" t="s">
        <v>94</v>
      </c>
      <c r="J7" s="24" t="s">
        <v>95</v>
      </c>
      <c r="K7" s="24" t="s">
        <v>96</v>
      </c>
      <c r="L7" s="24" t="s">
        <v>97</v>
      </c>
      <c r="M7" s="24" t="s">
        <v>98</v>
      </c>
      <c r="N7" s="25" t="s">
        <v>99</v>
      </c>
      <c r="O7" s="25">
        <v>89.76</v>
      </c>
      <c r="P7" s="25">
        <v>99.78</v>
      </c>
      <c r="Q7" s="25">
        <v>2180</v>
      </c>
      <c r="R7" s="25">
        <v>47761</v>
      </c>
      <c r="S7" s="25">
        <v>10.47</v>
      </c>
      <c r="T7" s="25">
        <v>4561.7</v>
      </c>
      <c r="U7" s="25">
        <v>47593</v>
      </c>
      <c r="V7" s="25">
        <v>10.47</v>
      </c>
      <c r="W7" s="25">
        <v>4545.6499999999996</v>
      </c>
      <c r="X7" s="25">
        <v>108.05</v>
      </c>
      <c r="Y7" s="25">
        <v>105.52</v>
      </c>
      <c r="Z7" s="25">
        <v>104.96</v>
      </c>
      <c r="AA7" s="25">
        <v>104.78</v>
      </c>
      <c r="AB7" s="25">
        <v>98.86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693.75</v>
      </c>
      <c r="AU7" s="25">
        <v>404.39</v>
      </c>
      <c r="AV7" s="25">
        <v>557.27</v>
      </c>
      <c r="AW7" s="25">
        <v>649.29</v>
      </c>
      <c r="AX7" s="25">
        <v>305.39</v>
      </c>
      <c r="AY7" s="25">
        <v>327.77</v>
      </c>
      <c r="AZ7" s="25">
        <v>338.02</v>
      </c>
      <c r="BA7" s="25">
        <v>345.94</v>
      </c>
      <c r="BB7" s="25">
        <v>329.7</v>
      </c>
      <c r="BC7" s="25">
        <v>319.99</v>
      </c>
      <c r="BD7" s="25">
        <v>239.69</v>
      </c>
      <c r="BE7" s="25">
        <v>61.92</v>
      </c>
      <c r="BF7" s="25">
        <v>55.38</v>
      </c>
      <c r="BG7" s="25">
        <v>79.27</v>
      </c>
      <c r="BH7" s="25">
        <v>88.62</v>
      </c>
      <c r="BI7" s="25">
        <v>81.25</v>
      </c>
      <c r="BJ7" s="25">
        <v>397.1</v>
      </c>
      <c r="BK7" s="25">
        <v>379.91</v>
      </c>
      <c r="BL7" s="25">
        <v>386.61</v>
      </c>
      <c r="BM7" s="25">
        <v>381.56</v>
      </c>
      <c r="BN7" s="25">
        <v>365.55</v>
      </c>
      <c r="BO7" s="25">
        <v>264.86</v>
      </c>
      <c r="BP7" s="25">
        <v>96.44</v>
      </c>
      <c r="BQ7" s="25">
        <v>100.95</v>
      </c>
      <c r="BR7" s="25">
        <v>87.5</v>
      </c>
      <c r="BS7" s="25">
        <v>86.4</v>
      </c>
      <c r="BT7" s="25">
        <v>93.01</v>
      </c>
      <c r="BU7" s="25">
        <v>95.79</v>
      </c>
      <c r="BV7" s="25">
        <v>98.3</v>
      </c>
      <c r="BW7" s="25">
        <v>93.82</v>
      </c>
      <c r="BX7" s="25">
        <v>95.04</v>
      </c>
      <c r="BY7" s="25">
        <v>95.42</v>
      </c>
      <c r="BZ7" s="25">
        <v>97.59</v>
      </c>
      <c r="CA7" s="25">
        <v>113.8</v>
      </c>
      <c r="CB7" s="25">
        <v>117.25</v>
      </c>
      <c r="CC7" s="25">
        <v>118.75</v>
      </c>
      <c r="CD7" s="25">
        <v>120.41</v>
      </c>
      <c r="CE7" s="25">
        <v>127.51</v>
      </c>
      <c r="CF7" s="25">
        <v>171.13</v>
      </c>
      <c r="CG7" s="25">
        <v>173.7</v>
      </c>
      <c r="CH7" s="25">
        <v>178.94</v>
      </c>
      <c r="CI7" s="25">
        <v>180.19</v>
      </c>
      <c r="CJ7" s="25">
        <v>184.25</v>
      </c>
      <c r="CK7" s="25">
        <v>181.66</v>
      </c>
      <c r="CL7" s="25">
        <v>78.95</v>
      </c>
      <c r="CM7" s="25">
        <v>77.739999999999995</v>
      </c>
      <c r="CN7" s="25">
        <v>73.84</v>
      </c>
      <c r="CO7" s="25">
        <v>74.489999999999995</v>
      </c>
      <c r="CP7" s="25">
        <v>75.23</v>
      </c>
      <c r="CQ7" s="25">
        <v>60.12</v>
      </c>
      <c r="CR7" s="25">
        <v>60.34</v>
      </c>
      <c r="CS7" s="25">
        <v>59.54</v>
      </c>
      <c r="CT7" s="25">
        <v>59.26</v>
      </c>
      <c r="CU7" s="25">
        <v>60.44</v>
      </c>
      <c r="CV7" s="25">
        <v>60.21</v>
      </c>
      <c r="CW7" s="25">
        <v>88.57</v>
      </c>
      <c r="CX7" s="25">
        <v>90.17</v>
      </c>
      <c r="CY7" s="25">
        <v>92.94</v>
      </c>
      <c r="CZ7" s="25">
        <v>91.17</v>
      </c>
      <c r="DA7" s="25">
        <v>91.34</v>
      </c>
      <c r="DB7" s="25">
        <v>84.24</v>
      </c>
      <c r="DC7" s="25">
        <v>84.19</v>
      </c>
      <c r="DD7" s="25">
        <v>83.93</v>
      </c>
      <c r="DE7" s="25">
        <v>83.84</v>
      </c>
      <c r="DF7" s="25">
        <v>83.39</v>
      </c>
      <c r="DG7" s="25">
        <v>89.21</v>
      </c>
      <c r="DH7" s="25">
        <v>50.8</v>
      </c>
      <c r="DI7" s="25">
        <v>51.14</v>
      </c>
      <c r="DJ7" s="25">
        <v>51.39</v>
      </c>
      <c r="DK7" s="25">
        <v>51.49</v>
      </c>
      <c r="DL7" s="25">
        <v>51.44</v>
      </c>
      <c r="DM7" s="25">
        <v>48.83</v>
      </c>
      <c r="DN7" s="25">
        <v>49.96</v>
      </c>
      <c r="DO7" s="25">
        <v>50.82</v>
      </c>
      <c r="DP7" s="25">
        <v>51.82</v>
      </c>
      <c r="DQ7" s="25">
        <v>52.53</v>
      </c>
      <c r="DR7" s="25">
        <v>52.41</v>
      </c>
      <c r="DS7" s="25">
        <v>37.299999999999997</v>
      </c>
      <c r="DT7" s="25">
        <v>36.93</v>
      </c>
      <c r="DU7" s="25">
        <v>36.119999999999997</v>
      </c>
      <c r="DV7" s="25">
        <v>35.479999999999997</v>
      </c>
      <c r="DW7" s="25">
        <v>34.76</v>
      </c>
      <c r="DX7" s="25">
        <v>18.18</v>
      </c>
      <c r="DY7" s="25">
        <v>19.32</v>
      </c>
      <c r="DZ7" s="25">
        <v>21.16</v>
      </c>
      <c r="EA7" s="25">
        <v>22.72</v>
      </c>
      <c r="EB7" s="25">
        <v>24.16</v>
      </c>
      <c r="EC7" s="25">
        <v>26.78</v>
      </c>
      <c r="ED7" s="25">
        <v>1.57</v>
      </c>
      <c r="EE7" s="25">
        <v>1.21</v>
      </c>
      <c r="EF7" s="25">
        <v>1.7</v>
      </c>
      <c r="EG7" s="25">
        <v>1.26</v>
      </c>
      <c r="EH7" s="25">
        <v>1.36</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2026-02-13T09:05:35Z</cp:lastPrinted>
  <dcterms:created xsi:type="dcterms:W3CDTF">2025-12-12T09:18:31Z</dcterms:created>
  <dcterms:modified xsi:type="dcterms:W3CDTF">2026-02-13T09:11:48Z</dcterms:modified>
  <cp:category/>
</cp:coreProperties>
</file>